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Комерческие 2020\"/>
    </mc:Choice>
  </mc:AlternateContent>
  <bookViews>
    <workbookView xWindow="0" yWindow="0" windowWidth="24000" windowHeight="9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2" i="1" l="1"/>
  <c r="E103" i="1"/>
  <c r="E101" i="1"/>
  <c r="E97" i="1"/>
  <c r="D48" i="1"/>
  <c r="D47" i="1"/>
  <c r="D40" i="1"/>
  <c r="D41" i="1"/>
  <c r="D42" i="1"/>
  <c r="D43" i="1"/>
  <c r="D44" i="1"/>
  <c r="D45" i="1"/>
  <c r="D46" i="1"/>
  <c r="D39" i="1"/>
  <c r="E48" i="1"/>
  <c r="E47" i="1"/>
  <c r="E46" i="1"/>
  <c r="E45" i="1"/>
  <c r="E44" i="1"/>
  <c r="E43" i="1"/>
  <c r="E42" i="1"/>
  <c r="E41" i="1"/>
  <c r="E40" i="1"/>
  <c r="E39" i="1"/>
  <c r="D36" i="1"/>
  <c r="D34" i="1"/>
  <c r="D33" i="1"/>
  <c r="D32" i="1"/>
  <c r="D31" i="1"/>
  <c r="D30" i="1"/>
  <c r="D29" i="1"/>
  <c r="D28" i="1"/>
  <c r="D27" i="1"/>
  <c r="D26" i="1"/>
  <c r="D25" i="1"/>
  <c r="D24" i="1"/>
  <c r="E36" i="1"/>
  <c r="E35" i="1"/>
  <c r="E33" i="1"/>
  <c r="E32" i="1"/>
  <c r="E31" i="1"/>
  <c r="E30" i="1"/>
  <c r="E29" i="1"/>
  <c r="E28" i="1"/>
  <c r="E27" i="1"/>
  <c r="E26" i="1"/>
  <c r="E25" i="1"/>
  <c r="E24" i="1"/>
  <c r="E21" i="1"/>
  <c r="E22" i="1"/>
  <c r="E20" i="1"/>
  <c r="E19" i="1"/>
  <c r="E18" i="1"/>
  <c r="E17" i="1"/>
  <c r="E16" i="1"/>
  <c r="E11" i="1"/>
  <c r="E10" i="1"/>
  <c r="E9" i="1"/>
  <c r="E8" i="1"/>
</calcChain>
</file>

<file path=xl/sharedStrings.xml><?xml version="1.0" encoding="utf-8"?>
<sst xmlns="http://schemas.openxmlformats.org/spreadsheetml/2006/main" count="190" uniqueCount="110">
  <si>
    <t>Наименование</t>
  </si>
  <si>
    <t>Характеристики</t>
  </si>
  <si>
    <t>Мелкий опт,</t>
  </si>
  <si>
    <t>Опт, от</t>
  </si>
  <si>
    <t xml:space="preserve"> 50 000 до 150 000руб</t>
  </si>
  <si>
    <t>Крупный опт, от 150 000руб</t>
  </si>
  <si>
    <t>Шпагат</t>
  </si>
  <si>
    <t>Плотность,  текс</t>
  </si>
  <si>
    <t>Вес, кг</t>
  </si>
  <si>
    <t>Стоимость, руб.</t>
  </si>
  <si>
    <t>Шпагат джут 560/2 б. бобина</t>
  </si>
  <si>
    <t>Шнур х/б двойной крутки № 20/5/3</t>
  </si>
  <si>
    <t>Шнур х/б двойной крутки № 20/13/3</t>
  </si>
  <si>
    <t>Шнур х/б двойной крутки № 20/20/3</t>
  </si>
  <si>
    <t>Шпагат колбасный №10/11 бело-зелёный</t>
  </si>
  <si>
    <t>Шпагат колбасный №10/11 бело-красный</t>
  </si>
  <si>
    <t>Шпагат колбасный №10/11 бело-синий</t>
  </si>
  <si>
    <t>Шпагат (колбасный) № 10/11</t>
  </si>
  <si>
    <t>Шпагат джут 560/3 б.б</t>
  </si>
  <si>
    <t>Шпагат льняной 400/3</t>
  </si>
  <si>
    <t>Шпагат х/б № 10/2 (свечной)</t>
  </si>
  <si>
    <t xml:space="preserve">Шпагат джут 560/2 м.б </t>
  </si>
  <si>
    <t>Шпагат джут 560/3  м. б</t>
  </si>
  <si>
    <t>Шпагат х/б колбасный 100 % цветная нить</t>
  </si>
  <si>
    <t>Ватин</t>
  </si>
  <si>
    <t>Плотность, г/м2</t>
  </si>
  <si>
    <t>Шт. в уп-ке</t>
  </si>
  <si>
    <t>Ватин 0,1*20 м джут</t>
  </si>
  <si>
    <t>Ватин 0,15*20 м джут</t>
  </si>
  <si>
    <t>Ватин 0,2*20 м джут</t>
  </si>
  <si>
    <t>Ватин 1,7*20 м джут</t>
  </si>
  <si>
    <t>Льноватин 0,1*20 м</t>
  </si>
  <si>
    <t>Льноватин 0,15*20 м</t>
  </si>
  <si>
    <t>Льноватин 0,2*20 м</t>
  </si>
  <si>
    <t>Льноватин 1,7*20 м</t>
  </si>
  <si>
    <t>Веревка</t>
  </si>
  <si>
    <t>Диаметр, мм</t>
  </si>
  <si>
    <t xml:space="preserve">Кг в </t>
  </si>
  <si>
    <t>уп-ке</t>
  </si>
  <si>
    <t>Веревка дж.</t>
  </si>
  <si>
    <t>48+-2</t>
  </si>
  <si>
    <t>Ткань</t>
  </si>
  <si>
    <t>Кол-во м в рулоне</t>
  </si>
  <si>
    <t>Ткань упаковочная арт. 14133     22/20 дж 110 см</t>
  </si>
  <si>
    <t>Ткань упаковочная арт. 14133    34/22 дж 110 см</t>
  </si>
  <si>
    <t>Ткань упаковочная арт. 14133    46/40 дж 110 см</t>
  </si>
  <si>
    <t>Мешковина арт. 151-106/8-91   69/44 дж 110 см</t>
  </si>
  <si>
    <t>Шпагат в клубках</t>
  </si>
  <si>
    <t>Плотность, текс</t>
  </si>
  <si>
    <t>Клубок джут 50 м</t>
  </si>
  <si>
    <t>Клубок джут  100 м</t>
  </si>
  <si>
    <t>Клубок джут 150 м</t>
  </si>
  <si>
    <t>Клубок джут  200 м</t>
  </si>
  <si>
    <t>Клубок джут  250 м</t>
  </si>
  <si>
    <t>Клубок джут  300 м</t>
  </si>
  <si>
    <t>Клубок лен 50 м</t>
  </si>
  <si>
    <t>Клубок лен 100 м</t>
  </si>
  <si>
    <t>Клубок лен  150 м</t>
  </si>
  <si>
    <t>Клубок лен 200 м</t>
  </si>
  <si>
    <t>Клубок лен 250 м</t>
  </si>
  <si>
    <t>Клубок пп 50 м</t>
  </si>
  <si>
    <t>Клубок пп 100 м</t>
  </si>
  <si>
    <t>Клубок пп 200 м</t>
  </si>
  <si>
    <t>Клубок пп 50 м цветной</t>
  </si>
  <si>
    <t>Клубок пп 100 м цветной</t>
  </si>
  <si>
    <t>Клубок пп 200 м цветной</t>
  </si>
  <si>
    <t>Набор клубков пп «Светофор» 50 м</t>
  </si>
  <si>
    <t>Клубок х/б  50 мс цв. вставкой</t>
  </si>
  <si>
    <t>Клубок х/б  100 метров с цв. вставкой</t>
  </si>
  <si>
    <t>Шпагат в цилиндрах</t>
  </si>
  <si>
    <t xml:space="preserve">Цилиндр пп 100 м </t>
  </si>
  <si>
    <t>Цилиндр пп 100 м  цветной</t>
  </si>
  <si>
    <t xml:space="preserve">Цилиндр дж. 100 м </t>
  </si>
  <si>
    <t xml:space="preserve">Цилиндр лен 100 м </t>
  </si>
  <si>
    <t xml:space="preserve">Цилиндр пп 200 м </t>
  </si>
  <si>
    <t xml:space="preserve">Цилиндр пп 200 м  цветной </t>
  </si>
  <si>
    <t xml:space="preserve">Цилиндр дж 200 м </t>
  </si>
  <si>
    <t xml:space="preserve">Цилиндр лен 200 м </t>
  </si>
  <si>
    <t xml:space="preserve">Цилиндр пп 500 м </t>
  </si>
  <si>
    <t xml:space="preserve">Цилиндр пп 500 м  цветной </t>
  </si>
  <si>
    <t xml:space="preserve">Цилиндр дж. 500 м </t>
  </si>
  <si>
    <t xml:space="preserve">Цилиндр лен 500 м </t>
  </si>
  <si>
    <t xml:space="preserve">Шпагат х/б на втулке 50 м </t>
  </si>
  <si>
    <t xml:space="preserve">Шпагат х/б на втулке 50 м  с цветной вставкой </t>
  </si>
  <si>
    <t xml:space="preserve">Шпагат х/б (4/3) на втулке 50 м </t>
  </si>
  <si>
    <t>Пряжа</t>
  </si>
  <si>
    <t>Пряжа ткацкая№20</t>
  </si>
  <si>
    <t>60+-2</t>
  </si>
  <si>
    <t>Пряжа х/б красная №10</t>
  </si>
  <si>
    <t>Пряжа х/б белая №10</t>
  </si>
  <si>
    <t>Прочее</t>
  </si>
  <si>
    <t>Длина, м</t>
  </si>
  <si>
    <t>ХПП 1,6 м, 2,5х2,5 мм</t>
  </si>
  <si>
    <t>Путанка хб цветная</t>
  </si>
  <si>
    <t>Путанка хб белая</t>
  </si>
  <si>
    <t xml:space="preserve">  Общество с ограниченной ответственностью 
            «Торговый дом «Радуга»
 105082 г. Москва, площадь Спартаковская, д. 14 стр.3 эт.1 ком 3 оф.9
</t>
  </si>
  <si>
    <t>Розница от 20кг</t>
  </si>
  <si>
    <t>Минимальный заказ 1рулон 100метров</t>
  </si>
  <si>
    <t>Минимальный заказ шпагата 20кг ( 1 упаковка)</t>
  </si>
  <si>
    <t>Минимальный заказ 1 бухта (25кг)</t>
  </si>
  <si>
    <t>Ткань упаковочная арт. 14133   46/54(56/48) дж 110 см</t>
  </si>
  <si>
    <t>Минимальный заказ 1 упаковка</t>
  </si>
  <si>
    <t>Цены могут меняться, точную цену уточняйте у менеджера!!!</t>
  </si>
  <si>
    <t>Минимальная партия 200 шт.</t>
  </si>
  <si>
    <t>Шпагат джут 9 Lbs</t>
  </si>
  <si>
    <t xml:space="preserve">Минимальная партия 100 кг. </t>
  </si>
  <si>
    <t>по запросу</t>
  </si>
  <si>
    <t>Пряжа х/б зеленая №20</t>
  </si>
  <si>
    <t>Пряжа х/б красная №20</t>
  </si>
  <si>
    <t>Пряжа х/б синяя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</si>
</sst>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DB4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0</xdr:col>
      <xdr:colOff>2228849</xdr:colOff>
      <xdr:row>4</xdr:row>
      <xdr:rowOff>0</xdr:rowOff>
    </xdr:to>
    <xdr:pic>
      <xdr:nvPicPr>
        <xdr:cNvPr id="2" name="Рисунок 1" descr="P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0"/>
          <a:ext cx="2181225" cy="1466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"/>
  <sheetViews>
    <sheetView tabSelected="1" workbookViewId="0">
      <selection activeCell="D16" sqref="D16"/>
    </sheetView>
  </sheetViews>
  <sheetFormatPr defaultRowHeight="15" x14ac:dyDescent="0.25"/>
  <cols>
    <col min="1" max="1" width="42" customWidth="1"/>
    <col min="2" max="2" width="12" customWidth="1"/>
    <col min="3" max="3" width="10.7109375" customWidth="1"/>
    <col min="4" max="4" width="12.42578125" customWidth="1"/>
    <col min="5" max="5" width="12.7109375" customWidth="1"/>
    <col min="6" max="6" width="15" customWidth="1"/>
    <col min="7" max="7" width="18.140625" customWidth="1"/>
  </cols>
  <sheetData>
    <row r="1" spans="1:7" x14ac:dyDescent="0.25">
      <c r="B1" s="41" t="s">
        <v>95</v>
      </c>
      <c r="C1" s="42"/>
      <c r="D1" s="42"/>
      <c r="E1" s="42"/>
      <c r="F1" s="42"/>
    </row>
    <row r="2" spans="1:7" x14ac:dyDescent="0.25">
      <c r="B2" s="42"/>
      <c r="C2" s="42"/>
      <c r="D2" s="42"/>
      <c r="E2" s="42"/>
      <c r="F2" s="42"/>
    </row>
    <row r="3" spans="1:7" x14ac:dyDescent="0.25">
      <c r="B3" s="42"/>
      <c r="C3" s="42"/>
      <c r="D3" s="42"/>
      <c r="E3" s="42"/>
      <c r="F3" s="42"/>
    </row>
    <row r="4" spans="1:7" ht="70.5" customHeight="1" thickBot="1" x14ac:dyDescent="0.3">
      <c r="B4" s="43"/>
      <c r="C4" s="43"/>
      <c r="D4" s="43"/>
      <c r="E4" s="43"/>
      <c r="F4" s="43"/>
    </row>
    <row r="5" spans="1:7" ht="32.25" thickTop="1" x14ac:dyDescent="0.25">
      <c r="A5" s="94" t="s">
        <v>0</v>
      </c>
      <c r="B5" s="96" t="s">
        <v>1</v>
      </c>
      <c r="C5" s="97"/>
      <c r="D5" s="1" t="s">
        <v>2</v>
      </c>
      <c r="E5" s="3" t="s">
        <v>3</v>
      </c>
      <c r="F5" s="100" t="s">
        <v>5</v>
      </c>
    </row>
    <row r="6" spans="1:7" ht="32.25" thickBot="1" x14ac:dyDescent="0.3">
      <c r="A6" s="95"/>
      <c r="B6" s="98"/>
      <c r="C6" s="99"/>
      <c r="D6" s="2" t="s">
        <v>96</v>
      </c>
      <c r="E6" s="4" t="s">
        <v>4</v>
      </c>
      <c r="F6" s="101"/>
    </row>
    <row r="7" spans="1:7" ht="31.5" customHeight="1" thickBot="1" x14ac:dyDescent="0.3">
      <c r="A7" s="5" t="s">
        <v>6</v>
      </c>
      <c r="B7" s="6" t="s">
        <v>7</v>
      </c>
      <c r="C7" s="6" t="s">
        <v>8</v>
      </c>
      <c r="D7" s="50" t="s">
        <v>9</v>
      </c>
      <c r="E7" s="51"/>
      <c r="F7" s="102"/>
    </row>
    <row r="8" spans="1:7" ht="15.75" thickBot="1" x14ac:dyDescent="0.3">
      <c r="A8" s="7" t="s">
        <v>10</v>
      </c>
      <c r="B8" s="8">
        <v>1120</v>
      </c>
      <c r="C8" s="8">
        <v>10</v>
      </c>
      <c r="D8" s="9">
        <v>840</v>
      </c>
      <c r="E8" s="10">
        <f>470+20</f>
        <v>490</v>
      </c>
      <c r="F8" s="26">
        <v>470</v>
      </c>
      <c r="G8" s="46" t="s">
        <v>98</v>
      </c>
    </row>
    <row r="9" spans="1:7" ht="15.75" thickBot="1" x14ac:dyDescent="0.3">
      <c r="A9" s="7" t="s">
        <v>11</v>
      </c>
      <c r="B9" s="8">
        <v>800</v>
      </c>
      <c r="C9" s="8">
        <v>0.9</v>
      </c>
      <c r="D9" s="11">
        <v>1400</v>
      </c>
      <c r="E9" s="10">
        <f>675+20</f>
        <v>695</v>
      </c>
      <c r="F9" s="26">
        <v>675</v>
      </c>
      <c r="G9" s="46"/>
    </row>
    <row r="10" spans="1:7" ht="15.75" thickBot="1" x14ac:dyDescent="0.3">
      <c r="A10" s="7" t="s">
        <v>12</v>
      </c>
      <c r="B10" s="8">
        <v>2000</v>
      </c>
      <c r="C10" s="8">
        <v>0.9</v>
      </c>
      <c r="D10" s="12">
        <v>1400</v>
      </c>
      <c r="E10" s="10">
        <f>670+20</f>
        <v>690</v>
      </c>
      <c r="F10" s="26">
        <v>670</v>
      </c>
      <c r="G10" s="46"/>
    </row>
    <row r="11" spans="1:7" ht="15.75" thickBot="1" x14ac:dyDescent="0.3">
      <c r="A11" s="7" t="s">
        <v>13</v>
      </c>
      <c r="B11" s="8">
        <v>3000</v>
      </c>
      <c r="C11" s="8">
        <v>0.9</v>
      </c>
      <c r="D11" s="12">
        <v>1400</v>
      </c>
      <c r="E11" s="10">
        <f>670+20</f>
        <v>690</v>
      </c>
      <c r="F11" s="26">
        <v>670</v>
      </c>
      <c r="G11" s="46"/>
    </row>
    <row r="12" spans="1:7" ht="15.75" thickBot="1" x14ac:dyDescent="0.3">
      <c r="A12" s="34" t="s">
        <v>14</v>
      </c>
      <c r="B12" s="35">
        <v>1100</v>
      </c>
      <c r="C12" s="35">
        <v>2.2000000000000002</v>
      </c>
      <c r="D12" s="36">
        <v>800</v>
      </c>
      <c r="E12" s="37">
        <v>400</v>
      </c>
      <c r="F12" s="38">
        <v>380</v>
      </c>
      <c r="G12" s="46"/>
    </row>
    <row r="13" spans="1:7" ht="15.75" thickBot="1" x14ac:dyDescent="0.3">
      <c r="A13" s="34" t="s">
        <v>15</v>
      </c>
      <c r="B13" s="35">
        <v>1100</v>
      </c>
      <c r="C13" s="35">
        <v>2.2000000000000002</v>
      </c>
      <c r="D13" s="36">
        <v>800</v>
      </c>
      <c r="E13" s="37">
        <v>400</v>
      </c>
      <c r="F13" s="38">
        <v>380</v>
      </c>
      <c r="G13" s="46"/>
    </row>
    <row r="14" spans="1:7" ht="15.75" thickBot="1" x14ac:dyDescent="0.3">
      <c r="A14" s="34" t="s">
        <v>16</v>
      </c>
      <c r="B14" s="35">
        <v>1100</v>
      </c>
      <c r="C14" s="35">
        <v>2.2000000000000002</v>
      </c>
      <c r="D14" s="36">
        <v>800</v>
      </c>
      <c r="E14" s="37">
        <v>400</v>
      </c>
      <c r="F14" s="38">
        <v>380</v>
      </c>
      <c r="G14" s="46"/>
    </row>
    <row r="15" spans="1:7" ht="15.75" thickBot="1" x14ac:dyDescent="0.3">
      <c r="A15" s="34" t="s">
        <v>17</v>
      </c>
      <c r="B15" s="35">
        <v>1100</v>
      </c>
      <c r="C15" s="35">
        <v>2.2000000000000002</v>
      </c>
      <c r="D15" s="36">
        <v>700</v>
      </c>
      <c r="E15" s="37">
        <v>350</v>
      </c>
      <c r="F15" s="38">
        <v>330</v>
      </c>
      <c r="G15" s="46"/>
    </row>
    <row r="16" spans="1:7" ht="15.75" thickBot="1" x14ac:dyDescent="0.3">
      <c r="A16" s="7" t="s">
        <v>18</v>
      </c>
      <c r="B16" s="8">
        <v>1750</v>
      </c>
      <c r="C16" s="8">
        <v>9</v>
      </c>
      <c r="D16" s="12">
        <v>840</v>
      </c>
      <c r="E16" s="10">
        <f>470+20</f>
        <v>490</v>
      </c>
      <c r="F16" s="26">
        <v>470</v>
      </c>
      <c r="G16" s="46"/>
    </row>
    <row r="17" spans="1:7" ht="15.75" thickBot="1" x14ac:dyDescent="0.3">
      <c r="A17" s="7" t="s">
        <v>19</v>
      </c>
      <c r="B17" s="8">
        <v>1250</v>
      </c>
      <c r="C17" s="8">
        <v>2.1</v>
      </c>
      <c r="D17" s="12">
        <v>840</v>
      </c>
      <c r="E17" s="10">
        <f>470+20</f>
        <v>490</v>
      </c>
      <c r="F17" s="26">
        <v>470</v>
      </c>
      <c r="G17" s="46"/>
    </row>
    <row r="18" spans="1:7" ht="15.75" thickBot="1" x14ac:dyDescent="0.3">
      <c r="A18" s="7" t="s">
        <v>20</v>
      </c>
      <c r="B18" s="8">
        <v>200</v>
      </c>
      <c r="C18" s="8">
        <v>2.2000000000000002</v>
      </c>
      <c r="D18" s="12">
        <v>940</v>
      </c>
      <c r="E18" s="10">
        <f>520+20</f>
        <v>540</v>
      </c>
      <c r="F18" s="26">
        <v>520</v>
      </c>
      <c r="G18" s="46"/>
    </row>
    <row r="19" spans="1:7" ht="15.75" thickBot="1" x14ac:dyDescent="0.3">
      <c r="A19" s="7" t="s">
        <v>21</v>
      </c>
      <c r="B19" s="8">
        <v>1200</v>
      </c>
      <c r="C19" s="8">
        <v>2</v>
      </c>
      <c r="D19" s="12">
        <v>840</v>
      </c>
      <c r="E19" s="10">
        <f>562+20</f>
        <v>582</v>
      </c>
      <c r="F19" s="26">
        <v>562</v>
      </c>
      <c r="G19" s="46"/>
    </row>
    <row r="20" spans="1:7" ht="15.75" thickBot="1" x14ac:dyDescent="0.3">
      <c r="A20" s="7" t="s">
        <v>22</v>
      </c>
      <c r="B20" s="8">
        <v>1750</v>
      </c>
      <c r="C20" s="8">
        <v>2</v>
      </c>
      <c r="D20" s="12">
        <v>840</v>
      </c>
      <c r="E20" s="10">
        <f>562+20</f>
        <v>582</v>
      </c>
      <c r="F20" s="26">
        <v>562</v>
      </c>
      <c r="G20" s="46"/>
    </row>
    <row r="21" spans="1:7" ht="15.75" thickBot="1" x14ac:dyDescent="0.3">
      <c r="A21" s="7" t="s">
        <v>23</v>
      </c>
      <c r="B21" s="8">
        <v>1100</v>
      </c>
      <c r="C21" s="8">
        <v>2.2000000000000002</v>
      </c>
      <c r="D21" s="12">
        <v>900</v>
      </c>
      <c r="E21" s="10">
        <f>450+20</f>
        <v>470</v>
      </c>
      <c r="F21" s="26">
        <v>450</v>
      </c>
      <c r="G21" s="46"/>
    </row>
    <row r="22" spans="1:7" ht="15.75" thickBot="1" x14ac:dyDescent="0.3">
      <c r="A22" s="7" t="s">
        <v>104</v>
      </c>
      <c r="B22" s="8">
        <v>280</v>
      </c>
      <c r="C22" s="8">
        <v>9</v>
      </c>
      <c r="D22" s="12">
        <v>840</v>
      </c>
      <c r="E22" s="24">
        <f>450+20</f>
        <v>470</v>
      </c>
      <c r="F22" s="26">
        <v>450</v>
      </c>
      <c r="G22" s="46"/>
    </row>
    <row r="23" spans="1:7" ht="32.25" thickBot="1" x14ac:dyDescent="0.3">
      <c r="A23" s="13" t="s">
        <v>24</v>
      </c>
      <c r="B23" s="14" t="s">
        <v>25</v>
      </c>
      <c r="C23" s="14" t="s">
        <v>26</v>
      </c>
      <c r="D23" s="50" t="s">
        <v>9</v>
      </c>
      <c r="E23" s="51"/>
      <c r="F23" s="52"/>
      <c r="G23" s="46"/>
    </row>
    <row r="24" spans="1:7" ht="15.75" thickBot="1" x14ac:dyDescent="0.3">
      <c r="A24" s="7" t="s">
        <v>27</v>
      </c>
      <c r="B24" s="15">
        <v>300</v>
      </c>
      <c r="C24" s="8">
        <v>20</v>
      </c>
      <c r="D24" s="12">
        <f>157+157</f>
        <v>314</v>
      </c>
      <c r="E24" s="16">
        <f>157+20</f>
        <v>177</v>
      </c>
      <c r="F24" s="25">
        <v>157</v>
      </c>
      <c r="G24" s="46"/>
    </row>
    <row r="25" spans="1:7" ht="15.75" thickBot="1" x14ac:dyDescent="0.3">
      <c r="A25" s="7" t="s">
        <v>28</v>
      </c>
      <c r="B25" s="15">
        <v>300</v>
      </c>
      <c r="C25" s="8">
        <v>15</v>
      </c>
      <c r="D25" s="12">
        <f>233+233</f>
        <v>466</v>
      </c>
      <c r="E25" s="16">
        <f>233+20</f>
        <v>253</v>
      </c>
      <c r="F25" s="25">
        <v>233</v>
      </c>
    </row>
    <row r="26" spans="1:7" ht="15.75" customHeight="1" thickBot="1" x14ac:dyDescent="0.3">
      <c r="A26" s="7" t="s">
        <v>29</v>
      </c>
      <c r="B26" s="8">
        <v>300</v>
      </c>
      <c r="C26" s="8">
        <v>12</v>
      </c>
      <c r="D26" s="12">
        <f>347+347</f>
        <v>694</v>
      </c>
      <c r="E26" s="16">
        <f>347+20</f>
        <v>367</v>
      </c>
      <c r="F26" s="25">
        <v>347</v>
      </c>
      <c r="G26" s="58" t="s">
        <v>101</v>
      </c>
    </row>
    <row r="27" spans="1:7" ht="15.75" thickBot="1" x14ac:dyDescent="0.3">
      <c r="A27" s="7" t="s">
        <v>27</v>
      </c>
      <c r="B27" s="8">
        <v>400</v>
      </c>
      <c r="C27" s="8">
        <v>20</v>
      </c>
      <c r="D27" s="12">
        <f>207+207</f>
        <v>414</v>
      </c>
      <c r="E27" s="16">
        <f>207+20</f>
        <v>227</v>
      </c>
      <c r="F27" s="25">
        <v>207</v>
      </c>
      <c r="G27" s="59"/>
    </row>
    <row r="28" spans="1:7" ht="15.75" thickBot="1" x14ac:dyDescent="0.3">
      <c r="A28" s="7" t="s">
        <v>28</v>
      </c>
      <c r="B28" s="8">
        <v>400</v>
      </c>
      <c r="C28" s="8">
        <v>15</v>
      </c>
      <c r="D28" s="12">
        <f>308+308</f>
        <v>616</v>
      </c>
      <c r="E28" s="16">
        <f>308+20</f>
        <v>328</v>
      </c>
      <c r="F28" s="25">
        <v>308</v>
      </c>
      <c r="G28" s="59"/>
    </row>
    <row r="29" spans="1:7" ht="15.75" thickBot="1" x14ac:dyDescent="0.3">
      <c r="A29" s="7" t="s">
        <v>29</v>
      </c>
      <c r="B29" s="8">
        <v>400</v>
      </c>
      <c r="C29" s="8">
        <v>12</v>
      </c>
      <c r="D29" s="12">
        <f>496+496</f>
        <v>992</v>
      </c>
      <c r="E29" s="16">
        <f>496+20</f>
        <v>516</v>
      </c>
      <c r="F29" s="25">
        <v>496</v>
      </c>
      <c r="G29" s="59"/>
    </row>
    <row r="30" spans="1:7" ht="15.75" thickBot="1" x14ac:dyDescent="0.3">
      <c r="A30" s="7" t="s">
        <v>30</v>
      </c>
      <c r="B30" s="8">
        <v>300</v>
      </c>
      <c r="C30" s="8">
        <v>1</v>
      </c>
      <c r="D30" s="12">
        <f>2600+2600</f>
        <v>5200</v>
      </c>
      <c r="E30" s="16">
        <f>2600+20</f>
        <v>2620</v>
      </c>
      <c r="F30" s="25">
        <v>2600</v>
      </c>
      <c r="G30" s="59"/>
    </row>
    <row r="31" spans="1:7" ht="15.75" thickBot="1" x14ac:dyDescent="0.3">
      <c r="A31" s="7" t="s">
        <v>30</v>
      </c>
      <c r="B31" s="8">
        <v>400</v>
      </c>
      <c r="C31" s="8">
        <v>1</v>
      </c>
      <c r="D31" s="12">
        <f>3500+3500</f>
        <v>7000</v>
      </c>
      <c r="E31" s="16">
        <f>3500+20</f>
        <v>3520</v>
      </c>
      <c r="F31" s="25">
        <v>3500</v>
      </c>
      <c r="G31" s="59"/>
    </row>
    <row r="32" spans="1:7" ht="15.75" thickBot="1" x14ac:dyDescent="0.3">
      <c r="A32" s="7" t="s">
        <v>31</v>
      </c>
      <c r="B32" s="8">
        <v>300</v>
      </c>
      <c r="C32" s="8">
        <v>20</v>
      </c>
      <c r="D32" s="12">
        <f>95+95</f>
        <v>190</v>
      </c>
      <c r="E32" s="16">
        <f>95+20</f>
        <v>115</v>
      </c>
      <c r="F32" s="25">
        <v>95</v>
      </c>
      <c r="G32" s="59"/>
    </row>
    <row r="33" spans="1:7" ht="15.75" thickBot="1" x14ac:dyDescent="0.3">
      <c r="A33" s="7" t="s">
        <v>32</v>
      </c>
      <c r="B33" s="8">
        <v>300</v>
      </c>
      <c r="C33" s="8">
        <v>15</v>
      </c>
      <c r="D33" s="12">
        <f>140+140</f>
        <v>280</v>
      </c>
      <c r="E33" s="16">
        <f>140+20</f>
        <v>160</v>
      </c>
      <c r="F33" s="25">
        <v>140</v>
      </c>
      <c r="G33" s="59"/>
    </row>
    <row r="34" spans="1:7" ht="15.75" thickBot="1" x14ac:dyDescent="0.3">
      <c r="A34" s="7" t="s">
        <v>33</v>
      </c>
      <c r="B34" s="8">
        <v>300</v>
      </c>
      <c r="C34" s="8">
        <v>12</v>
      </c>
      <c r="D34" s="12">
        <f>290+290</f>
        <v>580</v>
      </c>
      <c r="E34" s="16">
        <v>220</v>
      </c>
      <c r="F34" s="25">
        <v>200</v>
      </c>
      <c r="G34" s="59"/>
    </row>
    <row r="35" spans="1:7" ht="15.75" thickBot="1" x14ac:dyDescent="0.3">
      <c r="A35" s="7" t="s">
        <v>34</v>
      </c>
      <c r="B35" s="8">
        <v>300</v>
      </c>
      <c r="C35" s="8">
        <v>1</v>
      </c>
      <c r="D35" s="12">
        <v>3000</v>
      </c>
      <c r="E35" s="16">
        <f>1500+20</f>
        <v>1520</v>
      </c>
      <c r="F35" s="25">
        <v>1500</v>
      </c>
      <c r="G35" s="59"/>
    </row>
    <row r="36" spans="1:7" ht="15.75" thickBot="1" x14ac:dyDescent="0.3">
      <c r="A36" s="7" t="s">
        <v>34</v>
      </c>
      <c r="B36" s="8">
        <v>400</v>
      </c>
      <c r="C36" s="8">
        <v>1</v>
      </c>
      <c r="D36" s="12">
        <f>1910+1910</f>
        <v>3820</v>
      </c>
      <c r="E36" s="16">
        <f>1910+20</f>
        <v>1930</v>
      </c>
      <c r="F36" s="25">
        <v>1910</v>
      </c>
      <c r="G36" s="59"/>
    </row>
    <row r="37" spans="1:7" ht="15.75" x14ac:dyDescent="0.25">
      <c r="A37" s="74" t="s">
        <v>35</v>
      </c>
      <c r="B37" s="76" t="s">
        <v>36</v>
      </c>
      <c r="C37" s="19" t="s">
        <v>37</v>
      </c>
      <c r="D37" s="78" t="s">
        <v>9</v>
      </c>
      <c r="E37" s="79"/>
      <c r="F37" s="80"/>
      <c r="G37" s="59"/>
    </row>
    <row r="38" spans="1:7" ht="16.5" thickBot="1" x14ac:dyDescent="0.3">
      <c r="A38" s="75"/>
      <c r="B38" s="77"/>
      <c r="C38" s="20" t="s">
        <v>38</v>
      </c>
      <c r="D38" s="81"/>
      <c r="E38" s="82"/>
      <c r="F38" s="83"/>
      <c r="G38" s="60"/>
    </row>
    <row r="39" spans="1:7" ht="15.75" thickBot="1" x14ac:dyDescent="0.3">
      <c r="A39" s="7" t="s">
        <v>39</v>
      </c>
      <c r="B39" s="8">
        <v>10</v>
      </c>
      <c r="C39" s="8" t="s">
        <v>40</v>
      </c>
      <c r="D39" s="12">
        <f>335+335</f>
        <v>670</v>
      </c>
      <c r="E39" s="16">
        <f t="shared" ref="E39:E46" si="0">335+20</f>
        <v>355</v>
      </c>
      <c r="F39" s="39">
        <v>335</v>
      </c>
    </row>
    <row r="40" spans="1:7" ht="15.75" thickBot="1" x14ac:dyDescent="0.3">
      <c r="A40" s="7" t="s">
        <v>39</v>
      </c>
      <c r="B40" s="8">
        <v>12</v>
      </c>
      <c r="C40" s="8" t="s">
        <v>40</v>
      </c>
      <c r="D40" s="12">
        <f t="shared" ref="D40:D46" si="1">335+335</f>
        <v>670</v>
      </c>
      <c r="E40" s="16">
        <f t="shared" si="0"/>
        <v>355</v>
      </c>
      <c r="F40" s="40">
        <v>335</v>
      </c>
    </row>
    <row r="41" spans="1:7" ht="15.75" thickBot="1" x14ac:dyDescent="0.3">
      <c r="A41" s="7" t="s">
        <v>39</v>
      </c>
      <c r="B41" s="8">
        <v>14</v>
      </c>
      <c r="C41" s="8" t="s">
        <v>40</v>
      </c>
      <c r="D41" s="12">
        <f t="shared" si="1"/>
        <v>670</v>
      </c>
      <c r="E41" s="16">
        <f t="shared" si="0"/>
        <v>355</v>
      </c>
      <c r="F41" s="25">
        <v>335</v>
      </c>
      <c r="G41" s="46" t="s">
        <v>99</v>
      </c>
    </row>
    <row r="42" spans="1:7" ht="15.75" thickBot="1" x14ac:dyDescent="0.3">
      <c r="A42" s="7" t="s">
        <v>39</v>
      </c>
      <c r="B42" s="8">
        <v>16</v>
      </c>
      <c r="C42" s="8" t="s">
        <v>40</v>
      </c>
      <c r="D42" s="12">
        <f t="shared" si="1"/>
        <v>670</v>
      </c>
      <c r="E42" s="16">
        <f t="shared" si="0"/>
        <v>355</v>
      </c>
      <c r="F42" s="25">
        <v>335</v>
      </c>
      <c r="G42" s="46"/>
    </row>
    <row r="43" spans="1:7" ht="15.75" thickBot="1" x14ac:dyDescent="0.3">
      <c r="A43" s="7" t="s">
        <v>39</v>
      </c>
      <c r="B43" s="8">
        <v>18</v>
      </c>
      <c r="C43" s="8" t="s">
        <v>40</v>
      </c>
      <c r="D43" s="12">
        <f t="shared" si="1"/>
        <v>670</v>
      </c>
      <c r="E43" s="16">
        <f t="shared" si="0"/>
        <v>355</v>
      </c>
      <c r="F43" s="25">
        <v>335</v>
      </c>
      <c r="G43" s="46"/>
    </row>
    <row r="44" spans="1:7" ht="15.75" thickBot="1" x14ac:dyDescent="0.3">
      <c r="A44" s="7" t="s">
        <v>39</v>
      </c>
      <c r="B44" s="8">
        <v>20</v>
      </c>
      <c r="C44" s="8" t="s">
        <v>40</v>
      </c>
      <c r="D44" s="12">
        <f t="shared" si="1"/>
        <v>670</v>
      </c>
      <c r="E44" s="16">
        <f t="shared" si="0"/>
        <v>355</v>
      </c>
      <c r="F44" s="25">
        <v>335</v>
      </c>
      <c r="G44" s="46"/>
    </row>
    <row r="45" spans="1:7" ht="15.75" thickBot="1" x14ac:dyDescent="0.3">
      <c r="A45" s="7" t="s">
        <v>39</v>
      </c>
      <c r="B45" s="8">
        <v>24</v>
      </c>
      <c r="C45" s="8" t="s">
        <v>40</v>
      </c>
      <c r="D45" s="12">
        <f t="shared" si="1"/>
        <v>670</v>
      </c>
      <c r="E45" s="16">
        <f t="shared" si="0"/>
        <v>355</v>
      </c>
      <c r="F45" s="25">
        <v>335</v>
      </c>
      <c r="G45" s="46"/>
    </row>
    <row r="46" spans="1:7" ht="15.75" thickBot="1" x14ac:dyDescent="0.3">
      <c r="A46" s="7" t="s">
        <v>39</v>
      </c>
      <c r="B46" s="8">
        <v>26</v>
      </c>
      <c r="C46" s="8" t="s">
        <v>40</v>
      </c>
      <c r="D46" s="12">
        <f t="shared" si="1"/>
        <v>670</v>
      </c>
      <c r="E46" s="16">
        <f t="shared" si="0"/>
        <v>355</v>
      </c>
      <c r="F46" s="25">
        <v>335</v>
      </c>
      <c r="G46" s="46"/>
    </row>
    <row r="47" spans="1:7" ht="15.75" thickBot="1" x14ac:dyDescent="0.3">
      <c r="A47" s="7" t="s">
        <v>39</v>
      </c>
      <c r="B47" s="8">
        <v>6</v>
      </c>
      <c r="C47" s="8" t="s">
        <v>40</v>
      </c>
      <c r="D47" s="12">
        <f>420+420</f>
        <v>840</v>
      </c>
      <c r="E47" s="16">
        <f>420+20</f>
        <v>440</v>
      </c>
      <c r="F47" s="25">
        <v>420</v>
      </c>
      <c r="G47" s="46"/>
    </row>
    <row r="48" spans="1:7" ht="15.75" thickBot="1" x14ac:dyDescent="0.3">
      <c r="A48" s="7" t="s">
        <v>39</v>
      </c>
      <c r="B48" s="8">
        <v>8</v>
      </c>
      <c r="C48" s="8" t="s">
        <v>40</v>
      </c>
      <c r="D48" s="12">
        <f>420+420</f>
        <v>840</v>
      </c>
      <c r="E48" s="16">
        <f>420+20</f>
        <v>440</v>
      </c>
      <c r="F48" s="25">
        <v>420</v>
      </c>
      <c r="G48" s="46"/>
    </row>
    <row r="49" spans="1:7" ht="32.25" thickBot="1" x14ac:dyDescent="0.3">
      <c r="A49" s="21" t="s">
        <v>41</v>
      </c>
      <c r="B49" s="22" t="s">
        <v>25</v>
      </c>
      <c r="C49" s="20" t="s">
        <v>42</v>
      </c>
      <c r="D49" s="50" t="s">
        <v>9</v>
      </c>
      <c r="E49" s="51"/>
      <c r="F49" s="52"/>
      <c r="G49" s="46"/>
    </row>
    <row r="50" spans="1:7" x14ac:dyDescent="0.25">
      <c r="A50" s="88" t="s">
        <v>43</v>
      </c>
      <c r="B50" s="90">
        <v>140</v>
      </c>
      <c r="C50" s="90">
        <v>100</v>
      </c>
      <c r="D50" s="92">
        <v>100</v>
      </c>
      <c r="E50" s="55">
        <v>78</v>
      </c>
      <c r="F50" s="53">
        <v>74</v>
      </c>
      <c r="G50" s="46"/>
    </row>
    <row r="51" spans="1:7" ht="15.75" thickBot="1" x14ac:dyDescent="0.3">
      <c r="A51" s="89"/>
      <c r="B51" s="91"/>
      <c r="C51" s="91"/>
      <c r="D51" s="93"/>
      <c r="E51" s="56"/>
      <c r="F51" s="54"/>
    </row>
    <row r="52" spans="1:7" ht="15.75" thickBot="1" x14ac:dyDescent="0.3">
      <c r="A52" s="29" t="s">
        <v>44</v>
      </c>
      <c r="B52" s="30">
        <v>190</v>
      </c>
      <c r="C52" s="30">
        <v>100</v>
      </c>
      <c r="D52" s="31">
        <v>110</v>
      </c>
      <c r="E52" s="32">
        <v>94</v>
      </c>
      <c r="F52" s="33">
        <v>86</v>
      </c>
      <c r="G52" s="44" t="s">
        <v>97</v>
      </c>
    </row>
    <row r="53" spans="1:7" ht="15.75" thickBot="1" x14ac:dyDescent="0.3">
      <c r="A53" s="29" t="s">
        <v>45</v>
      </c>
      <c r="B53" s="30">
        <v>270</v>
      </c>
      <c r="C53" s="30">
        <v>100</v>
      </c>
      <c r="D53" s="31">
        <v>160</v>
      </c>
      <c r="E53" s="32">
        <v>140</v>
      </c>
      <c r="F53" s="33">
        <v>130</v>
      </c>
      <c r="G53" s="44"/>
    </row>
    <row r="54" spans="1:7" x14ac:dyDescent="0.25">
      <c r="A54" s="88" t="s">
        <v>100</v>
      </c>
      <c r="B54" s="90">
        <v>320</v>
      </c>
      <c r="C54" s="90">
        <v>100</v>
      </c>
      <c r="D54" s="92">
        <v>200</v>
      </c>
      <c r="E54" s="55">
        <v>170</v>
      </c>
      <c r="F54" s="53">
        <v>160</v>
      </c>
      <c r="G54" s="44"/>
    </row>
    <row r="55" spans="1:7" ht="15.75" thickBot="1" x14ac:dyDescent="0.3">
      <c r="A55" s="89"/>
      <c r="B55" s="91"/>
      <c r="C55" s="91"/>
      <c r="D55" s="93"/>
      <c r="E55" s="56"/>
      <c r="F55" s="54"/>
      <c r="G55" s="44"/>
    </row>
    <row r="56" spans="1:7" ht="15.75" thickBot="1" x14ac:dyDescent="0.3">
      <c r="A56" s="29" t="s">
        <v>46</v>
      </c>
      <c r="B56" s="30">
        <v>360</v>
      </c>
      <c r="C56" s="30">
        <v>100</v>
      </c>
      <c r="D56" s="31">
        <v>220</v>
      </c>
      <c r="E56" s="32">
        <v>190</v>
      </c>
      <c r="F56" s="33">
        <v>180</v>
      </c>
      <c r="G56" s="44"/>
    </row>
    <row r="57" spans="1:7" ht="32.25" thickBot="1" x14ac:dyDescent="0.3">
      <c r="A57" s="21" t="s">
        <v>47</v>
      </c>
      <c r="B57" s="22" t="s">
        <v>48</v>
      </c>
      <c r="C57" s="20" t="s">
        <v>26</v>
      </c>
      <c r="D57" s="50" t="s">
        <v>9</v>
      </c>
      <c r="E57" s="51"/>
      <c r="F57" s="52"/>
      <c r="G57" s="44"/>
    </row>
    <row r="58" spans="1:7" ht="16.5" customHeight="1" thickBot="1" x14ac:dyDescent="0.3">
      <c r="A58" s="7" t="s">
        <v>49</v>
      </c>
      <c r="B58" s="8">
        <v>1200</v>
      </c>
      <c r="C58" s="8">
        <v>60</v>
      </c>
      <c r="D58" s="12"/>
      <c r="E58" s="16"/>
      <c r="F58" s="39" t="s">
        <v>106</v>
      </c>
      <c r="G58" s="45"/>
    </row>
    <row r="59" spans="1:7" ht="15.75" thickBot="1" x14ac:dyDescent="0.3">
      <c r="A59" s="7" t="s">
        <v>50</v>
      </c>
      <c r="B59" s="8">
        <v>1200</v>
      </c>
      <c r="C59" s="8">
        <v>40</v>
      </c>
      <c r="D59" s="12"/>
      <c r="E59" s="16"/>
      <c r="F59" s="39" t="s">
        <v>106</v>
      </c>
    </row>
    <row r="60" spans="1:7" ht="15.75" thickBot="1" x14ac:dyDescent="0.3">
      <c r="A60" s="7" t="s">
        <v>51</v>
      </c>
      <c r="B60" s="8">
        <v>1200</v>
      </c>
      <c r="C60" s="8"/>
      <c r="D60" s="12"/>
      <c r="E60" s="16"/>
      <c r="F60" s="39" t="s">
        <v>106</v>
      </c>
      <c r="G60" s="46"/>
    </row>
    <row r="61" spans="1:7" ht="15.75" thickBot="1" x14ac:dyDescent="0.3">
      <c r="A61" s="7" t="s">
        <v>52</v>
      </c>
      <c r="B61" s="8">
        <v>1200</v>
      </c>
      <c r="C61" s="8"/>
      <c r="D61" s="12"/>
      <c r="E61" s="16"/>
      <c r="F61" s="39" t="s">
        <v>106</v>
      </c>
      <c r="G61" s="46"/>
    </row>
    <row r="62" spans="1:7" ht="15.75" thickBot="1" x14ac:dyDescent="0.3">
      <c r="A62" s="7" t="s">
        <v>53</v>
      </c>
      <c r="B62" s="8">
        <v>1200</v>
      </c>
      <c r="C62" s="8"/>
      <c r="D62" s="12"/>
      <c r="E62" s="16"/>
      <c r="F62" s="39" t="s">
        <v>106</v>
      </c>
      <c r="G62" s="46"/>
    </row>
    <row r="63" spans="1:7" ht="15.75" thickBot="1" x14ac:dyDescent="0.3">
      <c r="A63" s="7" t="s">
        <v>54</v>
      </c>
      <c r="B63" s="8">
        <v>1200</v>
      </c>
      <c r="C63" s="8"/>
      <c r="D63" s="12"/>
      <c r="E63" s="16"/>
      <c r="F63" s="39" t="s">
        <v>106</v>
      </c>
      <c r="G63" s="46"/>
    </row>
    <row r="64" spans="1:7" ht="15.75" thickBot="1" x14ac:dyDescent="0.3">
      <c r="A64" s="7" t="s">
        <v>55</v>
      </c>
      <c r="B64" s="8">
        <v>1250</v>
      </c>
      <c r="C64" s="8">
        <v>60</v>
      </c>
      <c r="D64" s="12"/>
      <c r="E64" s="16"/>
      <c r="F64" s="39" t="s">
        <v>106</v>
      </c>
      <c r="G64" s="46"/>
    </row>
    <row r="65" spans="1:7" ht="15.75" thickBot="1" x14ac:dyDescent="0.3">
      <c r="A65" s="7" t="s">
        <v>56</v>
      </c>
      <c r="B65" s="8">
        <v>1250</v>
      </c>
      <c r="C65" s="8">
        <v>40</v>
      </c>
      <c r="D65" s="12"/>
      <c r="E65" s="16"/>
      <c r="F65" s="39" t="s">
        <v>106</v>
      </c>
      <c r="G65" s="46"/>
    </row>
    <row r="66" spans="1:7" ht="15.75" thickBot="1" x14ac:dyDescent="0.3">
      <c r="A66" s="7" t="s">
        <v>57</v>
      </c>
      <c r="B66" s="8">
        <v>1250</v>
      </c>
      <c r="C66" s="8"/>
      <c r="D66" s="12"/>
      <c r="E66" s="16"/>
      <c r="F66" s="39" t="s">
        <v>106</v>
      </c>
      <c r="G66" s="46"/>
    </row>
    <row r="67" spans="1:7" ht="15.75" thickBot="1" x14ac:dyDescent="0.3">
      <c r="A67" s="7" t="s">
        <v>58</v>
      </c>
      <c r="B67" s="8">
        <v>1250</v>
      </c>
      <c r="C67" s="8"/>
      <c r="D67" s="12"/>
      <c r="E67" s="16"/>
      <c r="F67" s="39" t="s">
        <v>106</v>
      </c>
      <c r="G67" s="46"/>
    </row>
    <row r="68" spans="1:7" ht="15.75" thickBot="1" x14ac:dyDescent="0.3">
      <c r="A68" s="7" t="s">
        <v>59</v>
      </c>
      <c r="B68" s="8">
        <v>1250</v>
      </c>
      <c r="C68" s="8"/>
      <c r="D68" s="12"/>
      <c r="E68" s="16"/>
      <c r="F68" s="39" t="s">
        <v>106</v>
      </c>
      <c r="G68" s="46"/>
    </row>
    <row r="69" spans="1:7" ht="15.75" thickBot="1" x14ac:dyDescent="0.3">
      <c r="A69" s="7" t="s">
        <v>60</v>
      </c>
      <c r="B69" s="8">
        <v>1000</v>
      </c>
      <c r="C69" s="8">
        <v>60</v>
      </c>
      <c r="D69" s="12"/>
      <c r="E69" s="16"/>
      <c r="F69" s="39" t="s">
        <v>106</v>
      </c>
      <c r="G69" s="46"/>
    </row>
    <row r="70" spans="1:7" ht="15.75" thickBot="1" x14ac:dyDescent="0.3">
      <c r="A70" s="7" t="s">
        <v>61</v>
      </c>
      <c r="B70" s="8">
        <v>1000</v>
      </c>
      <c r="C70" s="8"/>
      <c r="D70" s="12"/>
      <c r="E70" s="16"/>
      <c r="F70" s="39" t="s">
        <v>106</v>
      </c>
      <c r="G70" s="46"/>
    </row>
    <row r="71" spans="1:7" ht="15.75" thickBot="1" x14ac:dyDescent="0.3">
      <c r="A71" s="7" t="s">
        <v>62</v>
      </c>
      <c r="B71" s="8">
        <v>1000</v>
      </c>
      <c r="C71" s="8"/>
      <c r="D71" s="12"/>
      <c r="E71" s="16"/>
      <c r="F71" s="39" t="s">
        <v>106</v>
      </c>
      <c r="G71" s="46"/>
    </row>
    <row r="72" spans="1:7" ht="15.75" thickBot="1" x14ac:dyDescent="0.3">
      <c r="A72" s="7" t="s">
        <v>63</v>
      </c>
      <c r="B72" s="8">
        <v>1000</v>
      </c>
      <c r="C72" s="8">
        <v>60</v>
      </c>
      <c r="D72" s="12"/>
      <c r="E72" s="16"/>
      <c r="F72" s="39" t="s">
        <v>106</v>
      </c>
      <c r="G72" s="46"/>
    </row>
    <row r="73" spans="1:7" ht="15.75" thickBot="1" x14ac:dyDescent="0.3">
      <c r="A73" s="7" t="s">
        <v>64</v>
      </c>
      <c r="B73" s="8">
        <v>1000</v>
      </c>
      <c r="C73" s="8"/>
      <c r="D73" s="12"/>
      <c r="E73" s="16"/>
      <c r="F73" s="39" t="s">
        <v>106</v>
      </c>
      <c r="G73" s="46"/>
    </row>
    <row r="74" spans="1:7" ht="15.75" thickBot="1" x14ac:dyDescent="0.3">
      <c r="A74" s="7" t="s">
        <v>65</v>
      </c>
      <c r="B74" s="8">
        <v>1000</v>
      </c>
      <c r="C74" s="8"/>
      <c r="D74" s="12"/>
      <c r="E74" s="16"/>
      <c r="F74" s="39" t="s">
        <v>106</v>
      </c>
      <c r="G74" s="46"/>
    </row>
    <row r="75" spans="1:7" ht="15.75" thickBot="1" x14ac:dyDescent="0.3">
      <c r="A75" s="7" t="s">
        <v>66</v>
      </c>
      <c r="B75" s="8">
        <v>1000</v>
      </c>
      <c r="C75" s="8">
        <v>20</v>
      </c>
      <c r="D75" s="12"/>
      <c r="E75" s="16"/>
      <c r="F75" s="39" t="s">
        <v>106</v>
      </c>
      <c r="G75" s="46"/>
    </row>
    <row r="76" spans="1:7" ht="15.75" thickBot="1" x14ac:dyDescent="0.3">
      <c r="A76" s="7" t="s">
        <v>67</v>
      </c>
      <c r="B76" s="8">
        <v>1150</v>
      </c>
      <c r="C76" s="8">
        <v>60</v>
      </c>
      <c r="D76" s="12"/>
      <c r="E76" s="16"/>
      <c r="F76" s="39" t="s">
        <v>106</v>
      </c>
      <c r="G76" s="46"/>
    </row>
    <row r="77" spans="1:7" ht="15.75" thickBot="1" x14ac:dyDescent="0.3">
      <c r="A77" s="7" t="s">
        <v>68</v>
      </c>
      <c r="B77" s="8">
        <v>1150</v>
      </c>
      <c r="C77" s="8">
        <v>40</v>
      </c>
      <c r="D77" s="12"/>
      <c r="E77" s="16"/>
      <c r="F77" s="39" t="s">
        <v>106</v>
      </c>
      <c r="G77" s="46"/>
    </row>
    <row r="78" spans="1:7" x14ac:dyDescent="0.25">
      <c r="A78" s="74" t="s">
        <v>69</v>
      </c>
      <c r="B78" s="76" t="s">
        <v>48</v>
      </c>
      <c r="C78" s="76" t="s">
        <v>26</v>
      </c>
      <c r="D78" s="78" t="s">
        <v>9</v>
      </c>
      <c r="E78" s="79"/>
      <c r="F78" s="80"/>
      <c r="G78" s="46"/>
    </row>
    <row r="79" spans="1:7" ht="15.75" thickBot="1" x14ac:dyDescent="0.3">
      <c r="A79" s="75"/>
      <c r="B79" s="77"/>
      <c r="C79" s="77"/>
      <c r="D79" s="81"/>
      <c r="E79" s="82"/>
      <c r="F79" s="83"/>
      <c r="G79" s="46"/>
    </row>
    <row r="80" spans="1:7" ht="15.75" thickBot="1" x14ac:dyDescent="0.3">
      <c r="A80" s="7" t="s">
        <v>70</v>
      </c>
      <c r="B80" s="8">
        <v>1000</v>
      </c>
      <c r="C80" s="8">
        <v>60</v>
      </c>
      <c r="D80" s="12"/>
      <c r="E80" s="16"/>
      <c r="F80" s="17" t="s">
        <v>106</v>
      </c>
    </row>
    <row r="81" spans="1:7" ht="15.75" customHeight="1" thickBot="1" x14ac:dyDescent="0.3">
      <c r="A81" s="7" t="s">
        <v>71</v>
      </c>
      <c r="B81" s="8">
        <v>1000</v>
      </c>
      <c r="C81" s="8">
        <v>60</v>
      </c>
      <c r="D81" s="12"/>
      <c r="E81" s="16"/>
      <c r="F81" s="17" t="s">
        <v>106</v>
      </c>
    </row>
    <row r="82" spans="1:7" ht="15.75" thickBot="1" x14ac:dyDescent="0.3">
      <c r="A82" s="7" t="s">
        <v>72</v>
      </c>
      <c r="B82" s="8">
        <v>1200</v>
      </c>
      <c r="C82" s="8">
        <v>60</v>
      </c>
      <c r="D82" s="12"/>
      <c r="E82" s="16"/>
      <c r="F82" s="17" t="s">
        <v>106</v>
      </c>
      <c r="G82" s="57" t="s">
        <v>103</v>
      </c>
    </row>
    <row r="83" spans="1:7" ht="15.75" thickBot="1" x14ac:dyDescent="0.3">
      <c r="A83" s="7" t="s">
        <v>73</v>
      </c>
      <c r="B83" s="8">
        <v>1250</v>
      </c>
      <c r="C83" s="8">
        <v>60</v>
      </c>
      <c r="D83" s="12"/>
      <c r="E83" s="16"/>
      <c r="F83" s="17" t="s">
        <v>106</v>
      </c>
      <c r="G83" s="57"/>
    </row>
    <row r="84" spans="1:7" ht="15.75" thickBot="1" x14ac:dyDescent="0.3">
      <c r="A84" s="7" t="s">
        <v>74</v>
      </c>
      <c r="B84" s="8">
        <v>1000</v>
      </c>
      <c r="C84" s="8">
        <v>40</v>
      </c>
      <c r="D84" s="12"/>
      <c r="E84" s="16"/>
      <c r="F84" s="17" t="s">
        <v>106</v>
      </c>
      <c r="G84" s="57"/>
    </row>
    <row r="85" spans="1:7" ht="15.75" thickBot="1" x14ac:dyDescent="0.3">
      <c r="A85" s="7" t="s">
        <v>75</v>
      </c>
      <c r="B85" s="8">
        <v>1000</v>
      </c>
      <c r="C85" s="8">
        <v>40</v>
      </c>
      <c r="D85" s="12"/>
      <c r="E85" s="16"/>
      <c r="F85" s="17" t="s">
        <v>106</v>
      </c>
      <c r="G85" s="57"/>
    </row>
    <row r="86" spans="1:7" ht="15.75" thickBot="1" x14ac:dyDescent="0.3">
      <c r="A86" s="7" t="s">
        <v>76</v>
      </c>
      <c r="B86" s="8">
        <v>1200</v>
      </c>
      <c r="C86" s="8">
        <v>40</v>
      </c>
      <c r="D86" s="12"/>
      <c r="E86" s="16"/>
      <c r="F86" s="17" t="s">
        <v>106</v>
      </c>
      <c r="G86" s="57"/>
    </row>
    <row r="87" spans="1:7" ht="15.75" thickBot="1" x14ac:dyDescent="0.3">
      <c r="A87" s="7" t="s">
        <v>77</v>
      </c>
      <c r="B87" s="8">
        <v>1250</v>
      </c>
      <c r="C87" s="8">
        <v>40</v>
      </c>
      <c r="D87" s="12"/>
      <c r="E87" s="16"/>
      <c r="F87" s="17" t="s">
        <v>106</v>
      </c>
      <c r="G87" s="57"/>
    </row>
    <row r="88" spans="1:7" ht="15.75" thickBot="1" x14ac:dyDescent="0.3">
      <c r="A88" s="7" t="s">
        <v>78</v>
      </c>
      <c r="B88" s="8">
        <v>1000</v>
      </c>
      <c r="C88" s="8">
        <v>24</v>
      </c>
      <c r="D88" s="12"/>
      <c r="E88" s="16"/>
      <c r="F88" s="17" t="s">
        <v>106</v>
      </c>
      <c r="G88" s="57"/>
    </row>
    <row r="89" spans="1:7" ht="15.75" thickBot="1" x14ac:dyDescent="0.3">
      <c r="A89" s="7" t="s">
        <v>79</v>
      </c>
      <c r="B89" s="8">
        <v>1000</v>
      </c>
      <c r="C89" s="8">
        <v>24</v>
      </c>
      <c r="D89" s="12"/>
      <c r="E89" s="16"/>
      <c r="F89" s="17" t="s">
        <v>106</v>
      </c>
      <c r="G89" s="57"/>
    </row>
    <row r="90" spans="1:7" ht="15.75" thickBot="1" x14ac:dyDescent="0.3">
      <c r="A90" s="7" t="s">
        <v>80</v>
      </c>
      <c r="B90" s="8">
        <v>1200</v>
      </c>
      <c r="C90" s="8">
        <v>24</v>
      </c>
      <c r="D90" s="12"/>
      <c r="E90" s="16"/>
      <c r="F90" s="17" t="s">
        <v>106</v>
      </c>
      <c r="G90" s="57"/>
    </row>
    <row r="91" spans="1:7" ht="15.75" thickBot="1" x14ac:dyDescent="0.3">
      <c r="A91" s="7" t="s">
        <v>81</v>
      </c>
      <c r="B91" s="8">
        <v>1250</v>
      </c>
      <c r="C91" s="8">
        <v>24</v>
      </c>
      <c r="D91" s="12"/>
      <c r="E91" s="16"/>
      <c r="F91" s="17" t="s">
        <v>106</v>
      </c>
      <c r="G91" s="57"/>
    </row>
    <row r="92" spans="1:7" ht="15.75" thickBot="1" x14ac:dyDescent="0.3">
      <c r="A92" s="7" t="s">
        <v>82</v>
      </c>
      <c r="B92" s="8">
        <v>1150</v>
      </c>
      <c r="C92" s="8"/>
      <c r="D92" s="12"/>
      <c r="E92" s="16"/>
      <c r="F92" s="17" t="s">
        <v>106</v>
      </c>
      <c r="G92" s="57"/>
    </row>
    <row r="93" spans="1:7" ht="15.75" thickBot="1" x14ac:dyDescent="0.3">
      <c r="A93" s="7" t="s">
        <v>83</v>
      </c>
      <c r="B93" s="8">
        <v>1150</v>
      </c>
      <c r="C93" s="8"/>
      <c r="D93" s="12"/>
      <c r="E93" s="16"/>
      <c r="F93" s="17" t="s">
        <v>106</v>
      </c>
      <c r="G93" s="57"/>
    </row>
    <row r="94" spans="1:7" ht="15.75" thickBot="1" x14ac:dyDescent="0.3">
      <c r="A94" s="7" t="s">
        <v>84</v>
      </c>
      <c r="B94" s="8">
        <v>1250</v>
      </c>
      <c r="C94" s="8"/>
      <c r="D94" s="12"/>
      <c r="E94" s="16"/>
      <c r="F94" s="17" t="s">
        <v>106</v>
      </c>
      <c r="G94" s="57"/>
    </row>
    <row r="95" spans="1:7" ht="15.75" x14ac:dyDescent="0.25">
      <c r="A95" s="74" t="s">
        <v>85</v>
      </c>
      <c r="B95" s="76" t="s">
        <v>48</v>
      </c>
      <c r="C95" s="18" t="s">
        <v>37</v>
      </c>
      <c r="D95" s="78" t="s">
        <v>9</v>
      </c>
      <c r="E95" s="79"/>
      <c r="F95" s="80"/>
      <c r="G95" s="57"/>
    </row>
    <row r="96" spans="1:7" ht="16.5" thickBot="1" x14ac:dyDescent="0.3">
      <c r="A96" s="75"/>
      <c r="B96" s="77"/>
      <c r="C96" s="22" t="s">
        <v>38</v>
      </c>
      <c r="D96" s="81"/>
      <c r="E96" s="82"/>
      <c r="F96" s="83"/>
      <c r="G96" s="57"/>
    </row>
    <row r="97" spans="1:7" x14ac:dyDescent="0.25">
      <c r="A97" s="64" t="s">
        <v>86</v>
      </c>
      <c r="B97" s="66">
        <v>50</v>
      </c>
      <c r="C97" s="66" t="s">
        <v>87</v>
      </c>
      <c r="D97" s="68">
        <v>700</v>
      </c>
      <c r="E97" s="70">
        <f>518+20</f>
        <v>538</v>
      </c>
      <c r="F97" s="47">
        <v>518</v>
      </c>
    </row>
    <row r="98" spans="1:7" x14ac:dyDescent="0.25">
      <c r="A98" s="84"/>
      <c r="B98" s="85"/>
      <c r="C98" s="85"/>
      <c r="D98" s="86"/>
      <c r="E98" s="87"/>
      <c r="F98" s="49"/>
    </row>
    <row r="99" spans="1:7" x14ac:dyDescent="0.25">
      <c r="A99" s="84"/>
      <c r="B99" s="85"/>
      <c r="C99" s="85"/>
      <c r="D99" s="86"/>
      <c r="E99" s="87"/>
      <c r="F99" s="49"/>
      <c r="G99" s="46" t="s">
        <v>105</v>
      </c>
    </row>
    <row r="100" spans="1:7" ht="15.75" thickBot="1" x14ac:dyDescent="0.3">
      <c r="A100" s="65"/>
      <c r="B100" s="67"/>
      <c r="C100" s="67"/>
      <c r="D100" s="69"/>
      <c r="E100" s="71"/>
      <c r="F100" s="48"/>
      <c r="G100" s="46"/>
    </row>
    <row r="101" spans="1:7" ht="15.75" thickBot="1" x14ac:dyDescent="0.3">
      <c r="A101" s="7" t="s">
        <v>107</v>
      </c>
      <c r="B101" s="8">
        <v>100</v>
      </c>
      <c r="C101" s="8" t="s">
        <v>87</v>
      </c>
      <c r="D101" s="12">
        <v>600</v>
      </c>
      <c r="E101" s="16">
        <f>394+20</f>
        <v>414</v>
      </c>
      <c r="F101" s="25">
        <v>394</v>
      </c>
      <c r="G101" s="46"/>
    </row>
    <row r="102" spans="1:7" ht="15.75" thickBot="1" x14ac:dyDescent="0.3">
      <c r="A102" s="7" t="s">
        <v>108</v>
      </c>
      <c r="B102" s="8">
        <v>100</v>
      </c>
      <c r="C102" s="8" t="s">
        <v>87</v>
      </c>
      <c r="D102" s="12">
        <v>600</v>
      </c>
      <c r="E102" s="16">
        <f t="shared" ref="E102:E103" si="2">394+20</f>
        <v>414</v>
      </c>
      <c r="F102" s="25">
        <v>394</v>
      </c>
      <c r="G102" s="46"/>
    </row>
    <row r="103" spans="1:7" ht="15.75" thickBot="1" x14ac:dyDescent="0.3">
      <c r="A103" s="7" t="s">
        <v>88</v>
      </c>
      <c r="B103" s="8">
        <v>100</v>
      </c>
      <c r="C103" s="8" t="s">
        <v>87</v>
      </c>
      <c r="D103" s="12">
        <v>600</v>
      </c>
      <c r="E103" s="16">
        <f t="shared" si="2"/>
        <v>414</v>
      </c>
      <c r="F103" s="25">
        <v>394</v>
      </c>
      <c r="G103" s="46"/>
    </row>
    <row r="104" spans="1:7" x14ac:dyDescent="0.25">
      <c r="A104" s="64" t="s">
        <v>109</v>
      </c>
      <c r="B104" s="66">
        <v>100</v>
      </c>
      <c r="C104" s="66" t="s">
        <v>87</v>
      </c>
      <c r="D104" s="68">
        <v>600</v>
      </c>
      <c r="E104" s="70">
        <v>414</v>
      </c>
      <c r="F104" s="47">
        <v>394</v>
      </c>
      <c r="G104" s="46"/>
    </row>
    <row r="105" spans="1:7" ht="15.75" thickBot="1" x14ac:dyDescent="0.3">
      <c r="A105" s="65"/>
      <c r="B105" s="67"/>
      <c r="C105" s="67"/>
      <c r="D105" s="69"/>
      <c r="E105" s="71"/>
      <c r="F105" s="48"/>
      <c r="G105" s="46"/>
    </row>
    <row r="106" spans="1:7" ht="15.75" thickBot="1" x14ac:dyDescent="0.3">
      <c r="A106" s="7" t="s">
        <v>89</v>
      </c>
      <c r="B106" s="8">
        <v>100</v>
      </c>
      <c r="C106" s="8" t="s">
        <v>87</v>
      </c>
      <c r="D106" s="12">
        <v>1200</v>
      </c>
      <c r="E106" s="16">
        <v>1000</v>
      </c>
      <c r="F106" s="25">
        <v>500</v>
      </c>
      <c r="G106" s="46"/>
    </row>
    <row r="107" spans="1:7" ht="32.25" thickBot="1" x14ac:dyDescent="0.3">
      <c r="A107" s="21" t="s">
        <v>90</v>
      </c>
      <c r="B107" s="22" t="s">
        <v>25</v>
      </c>
      <c r="C107" s="22" t="s">
        <v>91</v>
      </c>
      <c r="D107" s="61" t="s">
        <v>9</v>
      </c>
      <c r="E107" s="62"/>
      <c r="F107" s="63"/>
      <c r="G107" s="46"/>
    </row>
    <row r="108" spans="1:7" x14ac:dyDescent="0.25">
      <c r="A108" s="64" t="s">
        <v>92</v>
      </c>
      <c r="B108" s="66">
        <v>200</v>
      </c>
      <c r="C108" s="66">
        <v>100</v>
      </c>
      <c r="D108" s="68"/>
      <c r="E108" s="70"/>
      <c r="F108" s="72" t="s">
        <v>106</v>
      </c>
      <c r="G108" s="46"/>
    </row>
    <row r="109" spans="1:7" ht="15.75" thickBot="1" x14ac:dyDescent="0.3">
      <c r="A109" s="65"/>
      <c r="B109" s="67"/>
      <c r="C109" s="67"/>
      <c r="D109" s="69"/>
      <c r="E109" s="71"/>
      <c r="F109" s="73"/>
    </row>
    <row r="110" spans="1:7" ht="15.75" thickBot="1" x14ac:dyDescent="0.3">
      <c r="A110" s="7" t="s">
        <v>93</v>
      </c>
      <c r="B110" s="8"/>
      <c r="C110" s="8"/>
      <c r="D110" s="12"/>
      <c r="E110" s="16"/>
      <c r="F110" s="17" t="s">
        <v>106</v>
      </c>
    </row>
    <row r="111" spans="1:7" ht="15.75" thickBot="1" x14ac:dyDescent="0.3">
      <c r="A111" s="7" t="s">
        <v>94</v>
      </c>
      <c r="B111" s="8"/>
      <c r="C111" s="8"/>
      <c r="D111" s="12"/>
      <c r="E111" s="16"/>
      <c r="F111" s="17" t="s">
        <v>106</v>
      </c>
    </row>
    <row r="112" spans="1:7" x14ac:dyDescent="0.25">
      <c r="A112" s="23"/>
    </row>
    <row r="113" spans="1:1" ht="21" x14ac:dyDescent="0.35">
      <c r="A113" s="27" t="s">
        <v>102</v>
      </c>
    </row>
    <row r="115" spans="1:1" ht="28.5" x14ac:dyDescent="0.45">
      <c r="A115" s="28"/>
    </row>
  </sheetData>
  <mergeCells count="56">
    <mergeCell ref="A54:A55"/>
    <mergeCell ref="B54:B55"/>
    <mergeCell ref="C54:C55"/>
    <mergeCell ref="D54:D55"/>
    <mergeCell ref="A78:A79"/>
    <mergeCell ref="B78:B79"/>
    <mergeCell ref="C78:C79"/>
    <mergeCell ref="D78:F79"/>
    <mergeCell ref="A5:A6"/>
    <mergeCell ref="B5:C6"/>
    <mergeCell ref="F5:F6"/>
    <mergeCell ref="D7:F7"/>
    <mergeCell ref="D23:F23"/>
    <mergeCell ref="A37:A38"/>
    <mergeCell ref="B37:B38"/>
    <mergeCell ref="D37:F38"/>
    <mergeCell ref="A50:A51"/>
    <mergeCell ref="B50:B51"/>
    <mergeCell ref="C50:C51"/>
    <mergeCell ref="D50:D51"/>
    <mergeCell ref="A95:A96"/>
    <mergeCell ref="B95:B96"/>
    <mergeCell ref="D95:F96"/>
    <mergeCell ref="A97:A100"/>
    <mergeCell ref="B97:B100"/>
    <mergeCell ref="C97:C100"/>
    <mergeCell ref="D97:D100"/>
    <mergeCell ref="E97:E100"/>
    <mergeCell ref="A104:A105"/>
    <mergeCell ref="B104:B105"/>
    <mergeCell ref="C104:C105"/>
    <mergeCell ref="D104:D105"/>
    <mergeCell ref="E104:E105"/>
    <mergeCell ref="D107:F107"/>
    <mergeCell ref="A108:A109"/>
    <mergeCell ref="B108:B109"/>
    <mergeCell ref="C108:C109"/>
    <mergeCell ref="D108:D109"/>
    <mergeCell ref="E108:E109"/>
    <mergeCell ref="F108:F109"/>
    <mergeCell ref="B1:F4"/>
    <mergeCell ref="G52:G58"/>
    <mergeCell ref="G8:G24"/>
    <mergeCell ref="G41:G50"/>
    <mergeCell ref="F104:F105"/>
    <mergeCell ref="F97:F100"/>
    <mergeCell ref="D57:F57"/>
    <mergeCell ref="F54:F55"/>
    <mergeCell ref="D49:F49"/>
    <mergeCell ref="F50:F51"/>
    <mergeCell ref="E54:E55"/>
    <mergeCell ref="G99:G108"/>
    <mergeCell ref="G60:G79"/>
    <mergeCell ref="G82:G96"/>
    <mergeCell ref="E50:E51"/>
    <mergeCell ref="G26:G38"/>
  </mergeCells>
  <pageMargins left="0.7" right="0.7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2021-11-10T11:47:27Z</cp:lastPrinted>
  <dcterms:created xsi:type="dcterms:W3CDTF">2020-12-15T13:12:35Z</dcterms:created>
  <dcterms:modified xsi:type="dcterms:W3CDTF">2022-04-04T05:37:41Z</dcterms:modified>
</cp:coreProperties>
</file>